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13_ncr:1_{5A5E66F6-32B0-4BD3-94AE-53D4F5C2704B}" xr6:coauthVersionLast="47" xr6:coauthVersionMax="47" xr10:uidLastSave="{00000000-0000-0000-0000-000000000000}"/>
  <bookViews>
    <workbookView xWindow="22944" yWindow="2364" windowWidth="23232" windowHeight="13872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D50" i="1" s="1"/>
  <c r="E44" i="1"/>
  <c r="D49" i="1" s="1"/>
  <c r="D54" i="1" s="1"/>
  <c r="D28" i="1"/>
  <c r="E30" i="1"/>
  <c r="F30" i="1" s="1"/>
  <c r="F29" i="1"/>
  <c r="D27" i="1"/>
  <c r="E24" i="1"/>
  <c r="F24" i="1" s="1"/>
  <c r="F27" i="1" s="1"/>
  <c r="D11" i="1"/>
  <c r="D10" i="1"/>
  <c r="D31" i="1" l="1"/>
  <c r="D33" i="1" s="1"/>
  <c r="E28" i="1"/>
  <c r="E31" i="1" s="1"/>
  <c r="E13" i="1"/>
  <c r="F13" i="1" s="1"/>
  <c r="F12" i="1"/>
  <c r="E11" i="1"/>
  <c r="F11" i="1" s="1"/>
  <c r="E7" i="1"/>
  <c r="F7" i="1" s="1"/>
  <c r="F10" i="1" s="1"/>
  <c r="F28" i="1" l="1"/>
  <c r="F31" i="1" s="1"/>
  <c r="D34" i="1" s="1"/>
  <c r="D14" i="1"/>
  <c r="D16" i="1" s="1"/>
  <c r="D56" i="1" s="1"/>
  <c r="E14" i="1"/>
  <c r="E41" i="1"/>
  <c r="F14" i="1"/>
  <c r="D17" i="1" s="1"/>
  <c r="D57" i="1" s="1"/>
</calcChain>
</file>

<file path=xl/sharedStrings.xml><?xml version="1.0" encoding="utf-8"?>
<sst xmlns="http://schemas.openxmlformats.org/spreadsheetml/2006/main" count="43" uniqueCount="34">
  <si>
    <t>netto</t>
  </si>
  <si>
    <t>brutto</t>
  </si>
  <si>
    <t>p.m.</t>
  </si>
  <si>
    <t>p.a.</t>
  </si>
  <si>
    <t>Steuer/Sozialversicherung private Nutzung</t>
  </si>
  <si>
    <t>Lohnnebenkosten</t>
  </si>
  <si>
    <t>Steuer/SV je km private Nutzung</t>
  </si>
  <si>
    <t>Kaufpreis/Anschaffungskosten</t>
  </si>
  <si>
    <t>Wertminderung pro Jahr</t>
  </si>
  <si>
    <t>Kilometerleistung pro Jahr</t>
  </si>
  <si>
    <t>Treibstoff</t>
  </si>
  <si>
    <t>Versicherung</t>
  </si>
  <si>
    <t>Reparaturen</t>
  </si>
  <si>
    <t>Kosten pro Jahr</t>
  </si>
  <si>
    <t>Kosten je km bei Vorsteuerabzug</t>
  </si>
  <si>
    <t>Kosten je km ohne Vorsteuerabzug</t>
  </si>
  <si>
    <t>für den Dienstnehmer</t>
  </si>
  <si>
    <t>und für den Dienstgeber</t>
  </si>
  <si>
    <t>2. Elektroauto</t>
  </si>
  <si>
    <t>Energie</t>
  </si>
  <si>
    <t>3. Benziner/Diesel - was kostet dazu noch der Sachbezug?</t>
  </si>
  <si>
    <t>Sachbezug - Bemessung</t>
  </si>
  <si>
    <t>(zw. 0 - 55 %)</t>
  </si>
  <si>
    <t>(zw. 6,5 und 33 %)</t>
  </si>
  <si>
    <t>privat gefahrene Kilometer</t>
  </si>
  <si>
    <t>je Kilometer privater Nutzung</t>
  </si>
  <si>
    <t>für den Dienstgeber incl. Sachbezugssteuern</t>
  </si>
  <si>
    <t>ohne Vorsteuerabzug</t>
  </si>
  <si>
    <t>bei Vorsteuerabzug</t>
  </si>
  <si>
    <t>gesamte Kosten bei privater Nutzung je Kilometer</t>
  </si>
  <si>
    <t>1. Benziner/Diesel – aus Sicht der Firma</t>
  </si>
  <si>
    <t>Vorsteuer / Ust.</t>
  </si>
  <si>
    <t>Haftungsasschluss:
Informationen und Berechnungstools sind unverbindlich und eine erste Hilfestellung.
Diese ersetzen keinesfalls eine konkrete Beratung. Haftungen aus der Nutzung sind ausdrücklich ausgeschlossen.</t>
  </si>
  <si>
    <t>Vergleich KFZ – Benziner/Diesel – Elektro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</si>
</sst>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1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164" fontId="0" fillId="0" borderId="0" xfId="1" applyNumberFormat="1" applyFont="1" applyAlignment="1">
      <alignment vertical="top"/>
    </xf>
    <xf numFmtId="0" fontId="0" fillId="0" borderId="1" xfId="0" applyBorder="1"/>
    <xf numFmtId="164" fontId="0" fillId="0" borderId="0" xfId="1" applyNumberFormat="1" applyFont="1" applyBorder="1"/>
    <xf numFmtId="164" fontId="3" fillId="0" borderId="0" xfId="1" applyNumberFormat="1" applyFont="1" applyBorder="1"/>
    <xf numFmtId="43" fontId="0" fillId="0" borderId="0" xfId="1" applyFont="1" applyBorder="1"/>
    <xf numFmtId="0" fontId="2" fillId="0" borderId="0" xfId="0" applyFont="1"/>
    <xf numFmtId="43" fontId="2" fillId="0" borderId="0" xfId="1" applyFont="1" applyBorder="1"/>
    <xf numFmtId="164" fontId="0" fillId="2" borderId="0" xfId="1" applyNumberFormat="1" applyFont="1" applyFill="1" applyBorder="1"/>
    <xf numFmtId="0" fontId="2" fillId="0" borderId="2" xfId="0" applyFont="1" applyBorder="1"/>
    <xf numFmtId="0" fontId="0" fillId="0" borderId="3" xfId="0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0" fontId="0" fillId="0" borderId="5" xfId="0" applyBorder="1"/>
    <xf numFmtId="164" fontId="0" fillId="0" borderId="6" xfId="1" applyNumberFormat="1" applyFont="1" applyBorder="1"/>
    <xf numFmtId="164" fontId="3" fillId="0" borderId="6" xfId="1" applyNumberFormat="1" applyFont="1" applyBorder="1"/>
    <xf numFmtId="0" fontId="0" fillId="0" borderId="7" xfId="0" applyBorder="1"/>
    <xf numFmtId="0" fontId="0" fillId="0" borderId="8" xfId="0" applyBorder="1"/>
    <xf numFmtId="43" fontId="0" fillId="0" borderId="8" xfId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9" fontId="0" fillId="2" borderId="0" xfId="2" applyFont="1" applyFill="1" applyBorder="1"/>
    <xf numFmtId="164" fontId="2" fillId="0" borderId="0" xfId="1" applyNumberFormat="1" applyFont="1" applyBorder="1"/>
    <xf numFmtId="43" fontId="0" fillId="0" borderId="3" xfId="1" applyFont="1" applyBorder="1"/>
    <xf numFmtId="0" fontId="2" fillId="0" borderId="5" xfId="0" applyFont="1" applyBorder="1"/>
    <xf numFmtId="0" fontId="2" fillId="0" borderId="8" xfId="0" applyFont="1" applyBorder="1"/>
    <xf numFmtId="43" fontId="2" fillId="0" borderId="8" xfId="1" applyFont="1" applyBorder="1"/>
    <xf numFmtId="164" fontId="2" fillId="0" borderId="8" xfId="1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164" fontId="2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topLeftCell="A36" workbookViewId="0">
      <selection activeCell="I40" sqref="I40"/>
    </sheetView>
  </sheetViews>
  <sheetFormatPr baseColWidth="10" defaultRowHeight="14.5" x14ac:dyDescent="0.35"/>
  <cols>
    <col min="1" max="1" width="3.6328125" customWidth="1"/>
    <col min="2" max="2" width="34.81640625" customWidth="1"/>
    <col min="3" max="3" width="16.6328125" customWidth="1"/>
    <col min="4" max="4" width="13.6328125" style="1" customWidth="1"/>
    <col min="5" max="5" width="14.90625" style="1" customWidth="1"/>
    <col min="6" max="6" width="13.6328125" style="1" customWidth="1"/>
    <col min="7" max="7" width="11.36328125" style="1"/>
    <col min="8" max="8" width="3.6328125" customWidth="1"/>
    <col min="9" max="9" width="34.81640625" customWidth="1"/>
    <col min="10" max="10" width="11.36328125" style="1"/>
  </cols>
  <sheetData>
    <row r="1" spans="1:13" ht="21" x14ac:dyDescent="0.5">
      <c r="A1" s="32" t="s">
        <v>33</v>
      </c>
      <c r="B1" s="9"/>
    </row>
    <row r="3" spans="1:13" s="2" customFormat="1" x14ac:dyDescent="0.35">
      <c r="C3" s="3"/>
      <c r="D3" s="33" t="s">
        <v>0</v>
      </c>
      <c r="E3" s="33" t="s">
        <v>31</v>
      </c>
      <c r="F3" s="33" t="s">
        <v>1</v>
      </c>
      <c r="G3" s="4"/>
    </row>
    <row r="5" spans="1:13" x14ac:dyDescent="0.35">
      <c r="A5" s="12" t="s">
        <v>30</v>
      </c>
      <c r="B5" s="13"/>
      <c r="C5" s="14"/>
      <c r="D5" s="14"/>
      <c r="E5" s="14"/>
      <c r="F5" s="15"/>
      <c r="L5" s="6"/>
      <c r="M5" s="6"/>
    </row>
    <row r="6" spans="1:13" x14ac:dyDescent="0.35">
      <c r="A6" s="16"/>
      <c r="C6" s="6"/>
      <c r="D6" s="6"/>
      <c r="E6" s="6"/>
      <c r="F6" s="17"/>
      <c r="L6" s="6"/>
      <c r="M6" s="6"/>
    </row>
    <row r="7" spans="1:13" x14ac:dyDescent="0.35">
      <c r="A7" s="16"/>
      <c r="B7" t="s">
        <v>7</v>
      </c>
      <c r="C7" s="6"/>
      <c r="D7" s="11">
        <v>40000</v>
      </c>
      <c r="E7" s="6">
        <f>+D7*0.2</f>
        <v>8000</v>
      </c>
      <c r="F7" s="17">
        <f>+D7+E7</f>
        <v>48000</v>
      </c>
      <c r="L7" s="6"/>
      <c r="M7" s="6"/>
    </row>
    <row r="8" spans="1:13" x14ac:dyDescent="0.35">
      <c r="A8" s="16"/>
      <c r="B8" t="s">
        <v>9</v>
      </c>
      <c r="C8" s="6"/>
      <c r="D8" s="11">
        <v>25000</v>
      </c>
      <c r="E8" s="6"/>
      <c r="F8" s="17"/>
      <c r="L8" s="6"/>
      <c r="M8" s="6"/>
    </row>
    <row r="9" spans="1:13" x14ac:dyDescent="0.35">
      <c r="A9" s="16"/>
      <c r="C9" s="6"/>
      <c r="D9" s="6"/>
      <c r="E9" s="6"/>
      <c r="F9" s="17"/>
      <c r="L9" s="6"/>
      <c r="M9" s="6"/>
    </row>
    <row r="10" spans="1:13" x14ac:dyDescent="0.35">
      <c r="A10" s="16"/>
      <c r="B10" t="s">
        <v>8</v>
      </c>
      <c r="C10" s="6"/>
      <c r="D10" s="6">
        <f>+D7/8</f>
        <v>5000</v>
      </c>
      <c r="E10" s="6"/>
      <c r="F10" s="17">
        <f>+F7/8</f>
        <v>6000</v>
      </c>
      <c r="L10" s="6"/>
      <c r="M10" s="6"/>
    </row>
    <row r="11" spans="1:13" x14ac:dyDescent="0.35">
      <c r="A11" s="16"/>
      <c r="B11" t="s">
        <v>10</v>
      </c>
      <c r="D11" s="6">
        <f>+D8*0.14</f>
        <v>3500.0000000000005</v>
      </c>
      <c r="E11" s="6">
        <f>+D11*0.2</f>
        <v>700.00000000000011</v>
      </c>
      <c r="F11" s="17">
        <f>+D11+E11</f>
        <v>4200.0000000000009</v>
      </c>
      <c r="M11" s="6"/>
    </row>
    <row r="12" spans="1:13" x14ac:dyDescent="0.35">
      <c r="A12" s="16"/>
      <c r="B12" t="s">
        <v>11</v>
      </c>
      <c r="C12" s="6"/>
      <c r="D12" s="6">
        <v>2000</v>
      </c>
      <c r="E12" s="6"/>
      <c r="F12" s="17">
        <f>+D12+E12</f>
        <v>2000</v>
      </c>
      <c r="M12" s="6"/>
    </row>
    <row r="13" spans="1:13" ht="16" x14ac:dyDescent="0.5">
      <c r="A13" s="16"/>
      <c r="B13" t="s">
        <v>12</v>
      </c>
      <c r="C13" s="6"/>
      <c r="D13" s="7">
        <v>2500</v>
      </c>
      <c r="E13" s="7">
        <f>+D13*0.2</f>
        <v>500</v>
      </c>
      <c r="F13" s="18">
        <f>+D13+E13</f>
        <v>3000</v>
      </c>
      <c r="L13" s="6"/>
      <c r="M13" s="6"/>
    </row>
    <row r="14" spans="1:13" x14ac:dyDescent="0.35">
      <c r="A14" s="16"/>
      <c r="B14" t="s">
        <v>13</v>
      </c>
      <c r="C14" s="6"/>
      <c r="D14" s="6">
        <f>SUM(D10:D13)</f>
        <v>13000</v>
      </c>
      <c r="E14" s="6">
        <f>SUM(E10:E13)</f>
        <v>1200</v>
      </c>
      <c r="F14" s="17">
        <f>SUM(F10:F13)</f>
        <v>15200</v>
      </c>
      <c r="L14" s="6"/>
      <c r="M14" s="6"/>
    </row>
    <row r="15" spans="1:13" x14ac:dyDescent="0.35">
      <c r="A15" s="16"/>
      <c r="C15" s="6"/>
      <c r="D15" s="6"/>
      <c r="E15" s="6"/>
      <c r="F15" s="17"/>
      <c r="L15" s="6"/>
      <c r="M15" s="6"/>
    </row>
    <row r="16" spans="1:13" x14ac:dyDescent="0.35">
      <c r="A16" s="16"/>
      <c r="B16" s="9" t="s">
        <v>14</v>
      </c>
      <c r="C16" s="9"/>
      <c r="D16" s="10">
        <f>+D14/D8</f>
        <v>0.52</v>
      </c>
      <c r="E16" s="6"/>
      <c r="F16" s="17"/>
      <c r="L16" s="6"/>
      <c r="M16" s="6"/>
    </row>
    <row r="17" spans="1:13" x14ac:dyDescent="0.35">
      <c r="A17" s="16"/>
      <c r="B17" s="9" t="s">
        <v>15</v>
      </c>
      <c r="C17" s="9"/>
      <c r="D17" s="10">
        <f>+F14/D8</f>
        <v>0.60799999999999998</v>
      </c>
      <c r="E17" s="6"/>
      <c r="F17" s="17"/>
      <c r="L17" s="6"/>
      <c r="M17" s="6"/>
    </row>
    <row r="18" spans="1:13" x14ac:dyDescent="0.35">
      <c r="A18" s="19"/>
      <c r="B18" s="20"/>
      <c r="C18" s="21"/>
      <c r="D18" s="22"/>
      <c r="E18" s="22"/>
      <c r="F18" s="23"/>
      <c r="L18" s="6"/>
      <c r="M18" s="6"/>
    </row>
    <row r="19" spans="1:13" x14ac:dyDescent="0.35">
      <c r="A19" s="5"/>
      <c r="C19" s="8"/>
      <c r="D19" s="6"/>
      <c r="E19" s="6"/>
      <c r="L19" s="6"/>
      <c r="M19" s="6"/>
    </row>
    <row r="20" spans="1:13" x14ac:dyDescent="0.35">
      <c r="L20" s="6"/>
      <c r="M20" s="6"/>
    </row>
    <row r="21" spans="1:13" x14ac:dyDescent="0.35">
      <c r="L21" s="6"/>
      <c r="M21" s="6"/>
    </row>
    <row r="22" spans="1:13" x14ac:dyDescent="0.35">
      <c r="A22" s="12" t="s">
        <v>18</v>
      </c>
      <c r="B22" s="13"/>
      <c r="C22" s="14"/>
      <c r="D22" s="14"/>
      <c r="E22" s="14"/>
      <c r="F22" s="15"/>
      <c r="L22" s="6"/>
      <c r="M22" s="6"/>
    </row>
    <row r="23" spans="1:13" x14ac:dyDescent="0.35">
      <c r="A23" s="16"/>
      <c r="C23" s="6"/>
      <c r="D23" s="6"/>
      <c r="E23" s="6"/>
      <c r="F23" s="17"/>
      <c r="L23" s="6"/>
      <c r="M23" s="6"/>
    </row>
    <row r="24" spans="1:13" x14ac:dyDescent="0.35">
      <c r="A24" s="16"/>
      <c r="B24" t="s">
        <v>7</v>
      </c>
      <c r="C24" s="6"/>
      <c r="D24" s="11">
        <v>40000</v>
      </c>
      <c r="E24" s="6">
        <f>+D24*0.2</f>
        <v>8000</v>
      </c>
      <c r="F24" s="17">
        <f>+D24+E24</f>
        <v>48000</v>
      </c>
      <c r="L24" s="6"/>
      <c r="M24" s="6"/>
    </row>
    <row r="25" spans="1:13" x14ac:dyDescent="0.35">
      <c r="A25" s="16"/>
      <c r="B25" t="s">
        <v>9</v>
      </c>
      <c r="C25" s="6"/>
      <c r="D25" s="11">
        <v>25000</v>
      </c>
      <c r="E25" s="6"/>
      <c r="F25" s="17"/>
      <c r="L25" s="6"/>
      <c r="M25" s="6"/>
    </row>
    <row r="26" spans="1:13" x14ac:dyDescent="0.35">
      <c r="A26" s="16"/>
      <c r="C26" s="6"/>
      <c r="D26" s="6"/>
      <c r="E26" s="6"/>
      <c r="F26" s="17"/>
      <c r="J26" s="8"/>
      <c r="K26" s="6"/>
      <c r="L26" s="6"/>
    </row>
    <row r="27" spans="1:13" x14ac:dyDescent="0.35">
      <c r="A27" s="16"/>
      <c r="B27" t="s">
        <v>8</v>
      </c>
      <c r="C27" s="6"/>
      <c r="D27" s="6">
        <f>+D24/8</f>
        <v>5000</v>
      </c>
      <c r="E27" s="6"/>
      <c r="F27" s="17">
        <f>+F24/8</f>
        <v>6000</v>
      </c>
      <c r="J27" s="10"/>
      <c r="K27" s="6"/>
      <c r="L27" s="6"/>
    </row>
    <row r="28" spans="1:13" x14ac:dyDescent="0.35">
      <c r="A28" s="16"/>
      <c r="B28" t="s">
        <v>19</v>
      </c>
      <c r="D28" s="6">
        <f>+D25*0.05</f>
        <v>1250</v>
      </c>
      <c r="E28" s="6">
        <f>+D28*0.2</f>
        <v>250</v>
      </c>
      <c r="F28" s="17">
        <f>+D28+E28</f>
        <v>1500</v>
      </c>
      <c r="J28" s="6"/>
    </row>
    <row r="29" spans="1:13" x14ac:dyDescent="0.35">
      <c r="A29" s="16"/>
      <c r="B29" t="s">
        <v>11</v>
      </c>
      <c r="C29" s="6"/>
      <c r="D29" s="6">
        <v>1000</v>
      </c>
      <c r="E29" s="6"/>
      <c r="F29" s="17">
        <f>+D29+E29</f>
        <v>1000</v>
      </c>
      <c r="J29" s="6"/>
    </row>
    <row r="30" spans="1:13" ht="16" x14ac:dyDescent="0.5">
      <c r="A30" s="16"/>
      <c r="B30" t="s">
        <v>12</v>
      </c>
      <c r="C30" s="6"/>
      <c r="D30" s="7">
        <v>1500</v>
      </c>
      <c r="E30" s="7">
        <f>+D30*0.2</f>
        <v>300</v>
      </c>
      <c r="F30" s="18">
        <f>+D30+E30</f>
        <v>1800</v>
      </c>
      <c r="J30" s="6"/>
    </row>
    <row r="31" spans="1:13" x14ac:dyDescent="0.35">
      <c r="A31" s="16"/>
      <c r="B31" t="s">
        <v>13</v>
      </c>
      <c r="C31" s="6"/>
      <c r="D31" s="6">
        <f>SUM(D27:D30)</f>
        <v>8750</v>
      </c>
      <c r="E31" s="6">
        <f>SUM(E27:E30)</f>
        <v>550</v>
      </c>
      <c r="F31" s="17">
        <f>SUM(F27:F30)</f>
        <v>10300</v>
      </c>
      <c r="J31" s="6"/>
    </row>
    <row r="32" spans="1:13" x14ac:dyDescent="0.35">
      <c r="A32" s="16"/>
      <c r="C32" s="6"/>
      <c r="D32" s="6"/>
      <c r="E32" s="6"/>
      <c r="F32" s="17"/>
      <c r="J32" s="6"/>
    </row>
    <row r="33" spans="1:10" x14ac:dyDescent="0.35">
      <c r="A33" s="16"/>
      <c r="B33" s="9" t="s">
        <v>14</v>
      </c>
      <c r="C33" s="9"/>
      <c r="D33" s="10">
        <f>+D31/D25</f>
        <v>0.35</v>
      </c>
      <c r="E33" s="6"/>
      <c r="F33" s="17"/>
      <c r="J33" s="6"/>
    </row>
    <row r="34" spans="1:10" x14ac:dyDescent="0.35">
      <c r="A34" s="16"/>
      <c r="B34" s="9" t="s">
        <v>15</v>
      </c>
      <c r="C34" s="9"/>
      <c r="D34" s="10">
        <f>+F31/D25</f>
        <v>0.41199999999999998</v>
      </c>
      <c r="E34" s="6"/>
      <c r="F34" s="17"/>
      <c r="J34" s="6"/>
    </row>
    <row r="35" spans="1:10" x14ac:dyDescent="0.35">
      <c r="A35" s="19"/>
      <c r="B35" s="20"/>
      <c r="C35" s="21"/>
      <c r="D35" s="22"/>
      <c r="E35" s="22"/>
      <c r="F35" s="23"/>
      <c r="J35" s="6"/>
    </row>
    <row r="36" spans="1:10" x14ac:dyDescent="0.35">
      <c r="I36" s="9"/>
      <c r="J36" s="6"/>
    </row>
    <row r="37" spans="1:10" x14ac:dyDescent="0.35">
      <c r="I37" s="9"/>
      <c r="J37" s="6"/>
    </row>
    <row r="38" spans="1:10" x14ac:dyDescent="0.35">
      <c r="A38" s="12" t="s">
        <v>20</v>
      </c>
      <c r="B38" s="13"/>
      <c r="C38" s="26"/>
      <c r="D38" s="14"/>
      <c r="E38" s="14"/>
      <c r="F38" s="15"/>
      <c r="J38" s="6"/>
    </row>
    <row r="39" spans="1:10" x14ac:dyDescent="0.35">
      <c r="A39" s="16"/>
      <c r="C39" s="6"/>
      <c r="D39" s="6"/>
      <c r="E39" s="6"/>
      <c r="F39" s="17"/>
    </row>
    <row r="40" spans="1:10" x14ac:dyDescent="0.35">
      <c r="A40" s="16"/>
      <c r="B40" t="s">
        <v>21</v>
      </c>
      <c r="D40" s="6" t="s">
        <v>2</v>
      </c>
      <c r="E40" s="11">
        <v>960</v>
      </c>
      <c r="F40" s="17"/>
    </row>
    <row r="41" spans="1:10" x14ac:dyDescent="0.35">
      <c r="A41" s="16"/>
      <c r="D41" s="6" t="s">
        <v>3</v>
      </c>
      <c r="E41" s="6">
        <f>+E40*12</f>
        <v>11520</v>
      </c>
      <c r="F41" s="17"/>
    </row>
    <row r="42" spans="1:10" x14ac:dyDescent="0.35">
      <c r="A42" s="16"/>
      <c r="D42" s="6"/>
      <c r="E42" s="6"/>
      <c r="F42" s="17"/>
    </row>
    <row r="43" spans="1:10" x14ac:dyDescent="0.35">
      <c r="A43" s="16"/>
      <c r="D43" s="6"/>
      <c r="E43" s="6"/>
      <c r="F43" s="17"/>
    </row>
    <row r="44" spans="1:10" x14ac:dyDescent="0.35">
      <c r="A44" s="16"/>
      <c r="B44" t="s">
        <v>4</v>
      </c>
      <c r="C44" s="6" t="s">
        <v>22</v>
      </c>
      <c r="D44" s="24">
        <v>0.5</v>
      </c>
      <c r="E44" s="6">
        <f>+E40*D44</f>
        <v>480</v>
      </c>
      <c r="F44" s="17"/>
    </row>
    <row r="45" spans="1:10" x14ac:dyDescent="0.35">
      <c r="A45" s="16"/>
      <c r="B45" t="s">
        <v>5</v>
      </c>
      <c r="C45" s="6" t="s">
        <v>23</v>
      </c>
      <c r="D45" s="24">
        <v>0.08</v>
      </c>
      <c r="E45" s="6">
        <f>+E40*D45</f>
        <v>76.8</v>
      </c>
      <c r="F45" s="17"/>
    </row>
    <row r="46" spans="1:10" x14ac:dyDescent="0.35">
      <c r="A46" s="16"/>
      <c r="D46" s="6"/>
      <c r="E46" s="6"/>
      <c r="F46" s="17"/>
    </row>
    <row r="47" spans="1:10" x14ac:dyDescent="0.35">
      <c r="A47" s="16"/>
      <c r="B47" t="s">
        <v>24</v>
      </c>
      <c r="D47" s="11">
        <v>12000</v>
      </c>
      <c r="E47" s="6"/>
      <c r="F47" s="17"/>
    </row>
    <row r="48" spans="1:10" x14ac:dyDescent="0.35">
      <c r="A48" s="16"/>
      <c r="D48" s="6"/>
      <c r="E48" s="6"/>
      <c r="F48" s="17"/>
    </row>
    <row r="49" spans="1:6" x14ac:dyDescent="0.35">
      <c r="A49" s="16"/>
      <c r="B49" t="s">
        <v>6</v>
      </c>
      <c r="D49" s="8">
        <f>+E44/D47*12</f>
        <v>0.48</v>
      </c>
      <c r="E49" s="6" t="s">
        <v>16</v>
      </c>
      <c r="F49" s="17"/>
    </row>
    <row r="50" spans="1:6" x14ac:dyDescent="0.35">
      <c r="A50" s="16"/>
      <c r="B50" s="9"/>
      <c r="D50" s="8">
        <f>+E45*12/D8</f>
        <v>3.6863999999999994E-2</v>
      </c>
      <c r="E50" s="6" t="s">
        <v>17</v>
      </c>
      <c r="F50" s="17"/>
    </row>
    <row r="51" spans="1:6" x14ac:dyDescent="0.35">
      <c r="A51" s="16"/>
      <c r="B51" s="9"/>
      <c r="D51" s="8"/>
      <c r="E51"/>
      <c r="F51" s="17"/>
    </row>
    <row r="52" spans="1:6" x14ac:dyDescent="0.35">
      <c r="A52" s="16"/>
      <c r="C52" s="31" t="s">
        <v>29</v>
      </c>
      <c r="D52" s="6"/>
      <c r="E52"/>
      <c r="F52" s="17"/>
    </row>
    <row r="53" spans="1:6" x14ac:dyDescent="0.35">
      <c r="A53" s="16"/>
      <c r="D53" s="6"/>
      <c r="E53"/>
      <c r="F53" s="17"/>
    </row>
    <row r="54" spans="1:6" x14ac:dyDescent="0.35">
      <c r="A54" s="16"/>
      <c r="B54" s="9" t="s">
        <v>16</v>
      </c>
      <c r="D54" s="10">
        <f>+D49</f>
        <v>0.48</v>
      </c>
      <c r="E54" s="25" t="s">
        <v>25</v>
      </c>
      <c r="F54" s="17"/>
    </row>
    <row r="55" spans="1:6" x14ac:dyDescent="0.35">
      <c r="A55" s="16"/>
      <c r="B55" s="9"/>
      <c r="D55" s="10"/>
      <c r="E55" s="25"/>
      <c r="F55" s="17"/>
    </row>
    <row r="56" spans="1:6" x14ac:dyDescent="0.35">
      <c r="A56" s="27"/>
      <c r="B56" s="9" t="s">
        <v>26</v>
      </c>
      <c r="D56" s="10">
        <f>+D16+D50</f>
        <v>0.55686400000000003</v>
      </c>
      <c r="E56" s="25" t="s">
        <v>28</v>
      </c>
      <c r="F56" s="17"/>
    </row>
    <row r="57" spans="1:6" x14ac:dyDescent="0.35">
      <c r="A57" s="19"/>
      <c r="B57" s="28"/>
      <c r="C57" s="20"/>
      <c r="D57" s="29">
        <f>+D17+D50</f>
        <v>0.64486399999999999</v>
      </c>
      <c r="E57" s="30" t="s">
        <v>27</v>
      </c>
      <c r="F57" s="23"/>
    </row>
    <row r="58" spans="1:6" x14ac:dyDescent="0.35">
      <c r="C58" s="8"/>
      <c r="D58" s="6"/>
    </row>
    <row r="61" spans="1:6" ht="93.5" customHeight="1" x14ac:dyDescent="0.35">
      <c r="A61" s="34" t="s">
        <v>32</v>
      </c>
      <c r="B61" s="34"/>
      <c r="C61" s="34"/>
      <c r="D61" s="34"/>
      <c r="E61" s="34"/>
      <c r="F61" s="34"/>
    </row>
  </sheetData>
  <mergeCells count="1">
    <mergeCell ref="A61:F6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Mag. Franz Hoechtl</dc:creator>
  <cp:lastModifiedBy>Christof Brandstetter</cp:lastModifiedBy>
  <dcterms:created xsi:type="dcterms:W3CDTF">2020-06-09T13:56:45Z</dcterms:created>
  <dcterms:modified xsi:type="dcterms:W3CDTF">2025-11-30T12:06:02Z</dcterms:modified>
</cp:coreProperties>
</file>